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<sst xmlns="http://schemas.openxmlformats.org/spreadsheetml/2006/main" count="60" uniqueCount="50">
  <si>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</si>
  <si>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</si>
  <si>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</si>
  <si>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</si>
  <si>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</si>
  <si>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</si>
  <si>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</si>
  <si>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</si>
  <si>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</si>
  <si>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</si>
  <si>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</si>
  <si>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</si>
  <si>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</si>
  <si>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Pk / Gk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</si>
  <si>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</si>
  <si>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</si>
  <si>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</si>
  <si>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</si>
  <si>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</si>
  <si>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</si>
  <si>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</si>
  <si>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</si>
  <si>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PR / Rs</t>
  </si>
  <si>
    <t>Kp</t>
  </si>
  <si>
    <t>Pom</t>
  </si>
  <si>
    <t>Iks</t>
  </si>
  <si>
    <t>Ov-i</t>
  </si>
  <si>
    <t>Ov-h</t>
  </si>
  <si>
    <t>Dn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</si>
  <si>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</si>
  <si>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</si>
  <si>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</si>
  <si>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</si>
  <si>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</si>
  <si>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</si>
  <si>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</si>
  <si>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</si>
  <si>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</si>
  <si>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</si>
  <si>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</si>
  <si>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>Municipal Court -- Case Filings</t>
  </si>
  <si>
    <t>Kalesija</t>
  </si>
  <si>
    <t xml:space="preserve"> </t>
  </si>
  <si>
    <t>Su</t>
  </si>
  <si>
    <t>estimated</t>
  </si>
  <si>
    <t xml:space="preserve">total judges </t>
  </si>
  <si>
    <t>CASELOAD INDEX (the number of judges needed to cover the core caseload)</t>
  </si>
  <si>
    <t>Less commercial cases to be handled by the new Commercial Division in the Tuzla Municipal Court</t>
  </si>
  <si>
    <t>Ps</t>
  </si>
  <si>
    <t>ADJUSTED CASELOAD INDEX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</si>
</sst>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69"/>
  <sheetViews>
    <sheetView tabSelected="1" workbookViewId="0" topLeftCell="A1">
      <selection activeCell="H43" sqref="H43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41</v>
      </c>
      <c r="E2" s="11"/>
    </row>
    <row r="3" ht="26.25">
      <c r="A3" s="11" t="s">
        <v>40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32</v>
      </c>
      <c r="G5" s="6" t="s">
        <v>33</v>
      </c>
      <c r="H5" s="6" t="s">
        <v>38</v>
      </c>
      <c r="I5" s="6" t="s">
        <v>37</v>
      </c>
      <c r="J5" s="6" t="s">
        <v>44</v>
      </c>
      <c r="K5" s="5"/>
      <c r="L5" s="7" t="s">
        <v>45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34</v>
      </c>
      <c r="H6" s="9" t="s">
        <v>36</v>
      </c>
      <c r="I6" s="9" t="s">
        <v>36</v>
      </c>
      <c r="J6" s="9" t="s">
        <v>31</v>
      </c>
      <c r="K6" s="9" t="s">
        <v>30</v>
      </c>
      <c r="L6" s="10" t="s">
        <v>39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12"/>
      <c r="K7" s="12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221</v>
      </c>
      <c r="C8" s="12">
        <v>233</v>
      </c>
      <c r="D8" s="12">
        <v>223</v>
      </c>
      <c r="E8" s="12">
        <v>195</v>
      </c>
      <c r="F8" s="12">
        <v>94</v>
      </c>
      <c r="G8" s="12">
        <f>PRODUCT(F8,2)</f>
        <v>188</v>
      </c>
      <c r="H8" s="12">
        <f aca="true" t="shared" si="0" ref="H8:H21">AVERAGE(B8,C8,D8,E8,G8)</f>
        <v>212</v>
      </c>
      <c r="I8" s="12">
        <f aca="true" t="shared" si="1" ref="I8:I21">AVERAGE(E8,G8)</f>
        <v>191.5</v>
      </c>
      <c r="J8" s="12">
        <v>220</v>
      </c>
      <c r="K8" s="12">
        <f>POWER(J8,-1)</f>
        <v>0.004545454545454545</v>
      </c>
      <c r="L8" s="13">
        <f>PRODUCT(I8,K8)</f>
        <v>0.8704545454545454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116</v>
      </c>
      <c r="C9" s="12">
        <v>40</v>
      </c>
      <c r="D9" s="12">
        <v>67</v>
      </c>
      <c r="E9" s="12">
        <v>58</v>
      </c>
      <c r="F9" s="12">
        <v>38</v>
      </c>
      <c r="G9" s="12">
        <f aca="true" t="shared" si="2" ref="G9:G37">PRODUCT(F9,2)</f>
        <v>76</v>
      </c>
      <c r="H9" s="12">
        <f t="shared" si="0"/>
        <v>71.4</v>
      </c>
      <c r="I9" s="12">
        <f t="shared" si="1"/>
        <v>67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16</v>
      </c>
      <c r="C10" s="12">
        <v>5</v>
      </c>
      <c r="D10" s="12">
        <v>10</v>
      </c>
      <c r="E10" s="12">
        <v>15</v>
      </c>
      <c r="F10" s="12">
        <v>12</v>
      </c>
      <c r="G10" s="12">
        <f t="shared" si="2"/>
        <v>24</v>
      </c>
      <c r="H10" s="12">
        <f t="shared" si="0"/>
        <v>14</v>
      </c>
      <c r="I10" s="12">
        <f t="shared" si="1"/>
        <v>19.5</v>
      </c>
      <c r="J10" s="12">
        <v>220</v>
      </c>
      <c r="K10" s="12">
        <f aca="true" t="shared" si="3" ref="K10:K32">POWER(J10,-1)</f>
        <v>0.004545454545454545</v>
      </c>
      <c r="L10" s="13">
        <f aca="true" t="shared" si="4" ref="L10:L32">PRODUCT(I10,K10)</f>
        <v>0.08863636363636364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>
        <v>32</v>
      </c>
      <c r="C11" s="12">
        <v>39</v>
      </c>
      <c r="D11" s="12">
        <v>54</v>
      </c>
      <c r="E11" s="12">
        <v>50</v>
      </c>
      <c r="F11" s="12">
        <v>17</v>
      </c>
      <c r="G11" s="12">
        <f t="shared" si="2"/>
        <v>34</v>
      </c>
      <c r="H11" s="12">
        <f t="shared" si="0"/>
        <v>41.8</v>
      </c>
      <c r="I11" s="12">
        <f t="shared" si="1"/>
        <v>42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>
        <v>2590</v>
      </c>
      <c r="C12" s="12">
        <v>2780</v>
      </c>
      <c r="D12" s="12">
        <v>1964</v>
      </c>
      <c r="E12" s="12">
        <v>1842</v>
      </c>
      <c r="F12" s="12">
        <v>785</v>
      </c>
      <c r="G12" s="12">
        <f t="shared" si="2"/>
        <v>1570</v>
      </c>
      <c r="H12" s="12">
        <f t="shared" si="0"/>
        <v>2149.2</v>
      </c>
      <c r="I12" s="12">
        <f t="shared" si="1"/>
        <v>1706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87</v>
      </c>
      <c r="C13" s="12">
        <v>125</v>
      </c>
      <c r="D13" s="12">
        <v>210</v>
      </c>
      <c r="E13" s="12">
        <v>186</v>
      </c>
      <c r="F13" s="12">
        <v>76</v>
      </c>
      <c r="G13" s="12">
        <f t="shared" si="2"/>
        <v>152</v>
      </c>
      <c r="H13" s="12">
        <f t="shared" si="0"/>
        <v>152</v>
      </c>
      <c r="I13" s="12">
        <f t="shared" si="1"/>
        <v>169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667</v>
      </c>
      <c r="C14" s="12">
        <v>476</v>
      </c>
      <c r="D14" s="12">
        <v>501</v>
      </c>
      <c r="E14" s="12">
        <v>537</v>
      </c>
      <c r="F14" s="12">
        <v>294</v>
      </c>
      <c r="G14" s="12">
        <f t="shared" si="2"/>
        <v>588</v>
      </c>
      <c r="H14" s="12">
        <f t="shared" si="0"/>
        <v>553.8</v>
      </c>
      <c r="I14" s="12">
        <f t="shared" si="1"/>
        <v>562.5</v>
      </c>
      <c r="J14" s="12">
        <v>300</v>
      </c>
      <c r="K14" s="12">
        <f t="shared" si="3"/>
        <v>0.0033333333333333335</v>
      </c>
      <c r="L14" s="13">
        <f t="shared" si="4"/>
        <v>1.8750000000000002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>
        <v>11</v>
      </c>
      <c r="C15" s="12">
        <v>27</v>
      </c>
      <c r="D15" s="12">
        <v>28</v>
      </c>
      <c r="E15" s="12">
        <v>13</v>
      </c>
      <c r="F15" s="12">
        <v>13</v>
      </c>
      <c r="G15" s="12">
        <f t="shared" si="2"/>
        <v>26</v>
      </c>
      <c r="H15" s="12">
        <f t="shared" si="0"/>
        <v>21</v>
      </c>
      <c r="I15" s="12">
        <f t="shared" si="1"/>
        <v>19.5</v>
      </c>
      <c r="J15" s="12">
        <v>300</v>
      </c>
      <c r="K15" s="12">
        <f t="shared" si="3"/>
        <v>0.0033333333333333335</v>
      </c>
      <c r="L15" s="13">
        <f t="shared" si="4"/>
        <v>0.065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>
        <v>7</v>
      </c>
      <c r="C16" s="12">
        <v>13</v>
      </c>
      <c r="D16" s="12">
        <v>39</v>
      </c>
      <c r="E16" s="12">
        <v>55</v>
      </c>
      <c r="F16" s="12">
        <v>9</v>
      </c>
      <c r="G16" s="12">
        <f t="shared" si="2"/>
        <v>18</v>
      </c>
      <c r="H16" s="12">
        <f t="shared" si="0"/>
        <v>26.4</v>
      </c>
      <c r="I16" s="12">
        <f t="shared" si="1"/>
        <v>36.5</v>
      </c>
      <c r="J16" s="12">
        <v>600</v>
      </c>
      <c r="K16" s="12">
        <f t="shared" si="3"/>
        <v>0.0016666666666666668</v>
      </c>
      <c r="L16" s="13">
        <f t="shared" si="4"/>
        <v>0.060833333333333336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>
        <v>8</v>
      </c>
      <c r="C17" s="12">
        <v>28</v>
      </c>
      <c r="D17" s="12">
        <v>39</v>
      </c>
      <c r="E17" s="12">
        <v>33</v>
      </c>
      <c r="F17" s="12">
        <v>26</v>
      </c>
      <c r="G17" s="12">
        <f t="shared" si="2"/>
        <v>52</v>
      </c>
      <c r="H17" s="12">
        <f t="shared" si="0"/>
        <v>32</v>
      </c>
      <c r="I17" s="12">
        <f t="shared" si="1"/>
        <v>42.5</v>
      </c>
      <c r="J17" s="12">
        <v>600</v>
      </c>
      <c r="K17" s="12">
        <f t="shared" si="3"/>
        <v>0.0016666666666666668</v>
      </c>
      <c r="L17" s="13">
        <f t="shared" si="4"/>
        <v>0.07083333333333333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274</v>
      </c>
      <c r="C18" s="12">
        <v>256</v>
      </c>
      <c r="D18" s="12">
        <v>404</v>
      </c>
      <c r="E18" s="12">
        <v>391</v>
      </c>
      <c r="F18" s="12">
        <v>156</v>
      </c>
      <c r="G18" s="12">
        <f t="shared" si="2"/>
        <v>312</v>
      </c>
      <c r="H18" s="12">
        <f t="shared" si="0"/>
        <v>327.4</v>
      </c>
      <c r="I18" s="12">
        <f t="shared" si="1"/>
        <v>351.5</v>
      </c>
      <c r="J18" s="14">
        <v>750</v>
      </c>
      <c r="K18" s="12">
        <f t="shared" si="3"/>
        <v>0.0013333333333333333</v>
      </c>
      <c r="L18" s="13">
        <f t="shared" si="4"/>
        <v>0.4686666666666667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51</v>
      </c>
      <c r="C19" s="12">
        <v>21</v>
      </c>
      <c r="D19" s="12">
        <v>29</v>
      </c>
      <c r="E19" s="12">
        <v>38</v>
      </c>
      <c r="F19" s="12">
        <v>29</v>
      </c>
      <c r="G19" s="12">
        <f t="shared" si="2"/>
        <v>58</v>
      </c>
      <c r="H19" s="12">
        <f t="shared" si="0"/>
        <v>39.4</v>
      </c>
      <c r="I19" s="12">
        <f t="shared" si="1"/>
        <v>48</v>
      </c>
      <c r="J19" s="14">
        <v>300</v>
      </c>
      <c r="K19" s="12">
        <f t="shared" si="3"/>
        <v>0.0033333333333333335</v>
      </c>
      <c r="L19" s="13">
        <f t="shared" si="4"/>
        <v>0.16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>
        <v>425</v>
      </c>
      <c r="C20" s="12">
        <v>550</v>
      </c>
      <c r="D20" s="12">
        <v>343</v>
      </c>
      <c r="E20" s="12">
        <v>201</v>
      </c>
      <c r="F20" s="12">
        <v>109</v>
      </c>
      <c r="G20" s="12">
        <f t="shared" si="2"/>
        <v>218</v>
      </c>
      <c r="H20" s="12">
        <f t="shared" si="0"/>
        <v>347.4</v>
      </c>
      <c r="I20" s="12">
        <f t="shared" si="1"/>
        <v>209.5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>
        <v>8</v>
      </c>
      <c r="C21" s="12">
        <v>17</v>
      </c>
      <c r="D21" s="12">
        <v>1</v>
      </c>
      <c r="E21" s="12">
        <v>1</v>
      </c>
      <c r="F21" s="12">
        <v>1</v>
      </c>
      <c r="G21" s="12">
        <f t="shared" si="2"/>
        <v>2</v>
      </c>
      <c r="H21" s="12">
        <f t="shared" si="0"/>
        <v>5.8</v>
      </c>
      <c r="I21" s="12">
        <f t="shared" si="1"/>
        <v>1.5</v>
      </c>
      <c r="J21" s="14"/>
      <c r="K21" s="12"/>
      <c r="L21" s="1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 t="s">
        <v>42</v>
      </c>
      <c r="C22" s="12" t="s">
        <v>42</v>
      </c>
      <c r="D22" s="12" t="s">
        <v>42</v>
      </c>
      <c r="E22" s="12" t="s">
        <v>42</v>
      </c>
      <c r="F22" s="12" t="s">
        <v>42</v>
      </c>
      <c r="G22" s="12">
        <f t="shared" si="2"/>
        <v>2</v>
      </c>
      <c r="H22" s="12">
        <f>AVERAGE(B22,C22,D22,E22,G22)</f>
        <v>2</v>
      </c>
      <c r="I22" s="12">
        <f>AVERAGE(E22,G22)</f>
        <v>2</v>
      </c>
      <c r="J22" s="14">
        <v>3300</v>
      </c>
      <c r="K22" s="12">
        <f t="shared" si="3"/>
        <v>0.00030303030303030303</v>
      </c>
      <c r="L22" s="13">
        <f t="shared" si="4"/>
        <v>0.0006060606060606061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>
        <v>55</v>
      </c>
      <c r="C23" s="12">
        <v>25</v>
      </c>
      <c r="D23" s="12">
        <v>98</v>
      </c>
      <c r="E23" s="12">
        <v>135</v>
      </c>
      <c r="F23" s="12">
        <v>99</v>
      </c>
      <c r="G23" s="12">
        <f t="shared" si="2"/>
        <v>198</v>
      </c>
      <c r="H23" s="12">
        <f aca="true" t="shared" si="5" ref="H23:H37">AVERAGE(B23,C23,D23,E23,G23)</f>
        <v>102.2</v>
      </c>
      <c r="I23" s="12">
        <f aca="true" t="shared" si="6" ref="I23:I37">AVERAGE(E23,G23)</f>
        <v>166.5</v>
      </c>
      <c r="J23" s="14">
        <v>3300</v>
      </c>
      <c r="K23" s="12">
        <f t="shared" si="3"/>
        <v>0.00030303030303030303</v>
      </c>
      <c r="L23" s="13">
        <f t="shared" si="4"/>
        <v>0.05045454545454545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>
        <v>56</v>
      </c>
      <c r="C24" s="12">
        <v>27</v>
      </c>
      <c r="D24" s="12">
        <v>106</v>
      </c>
      <c r="E24" s="12">
        <v>146</v>
      </c>
      <c r="F24" s="12">
        <v>111</v>
      </c>
      <c r="G24" s="12">
        <f t="shared" si="2"/>
        <v>222</v>
      </c>
      <c r="H24" s="12">
        <f t="shared" si="5"/>
        <v>111.4</v>
      </c>
      <c r="I24" s="12">
        <f t="shared" si="6"/>
        <v>184</v>
      </c>
      <c r="J24" s="14">
        <v>3300</v>
      </c>
      <c r="K24" s="12">
        <f t="shared" si="3"/>
        <v>0.00030303030303030303</v>
      </c>
      <c r="L24" s="13">
        <f t="shared" si="4"/>
        <v>0.055757575757575756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>
        <v>142</v>
      </c>
      <c r="C25" s="12">
        <v>76</v>
      </c>
      <c r="D25" s="12">
        <v>239</v>
      </c>
      <c r="E25" s="12">
        <v>338</v>
      </c>
      <c r="F25" s="12">
        <v>189</v>
      </c>
      <c r="G25" s="12">
        <f t="shared" si="2"/>
        <v>378</v>
      </c>
      <c r="H25" s="12">
        <f t="shared" si="5"/>
        <v>234.6</v>
      </c>
      <c r="I25" s="12">
        <f t="shared" si="6"/>
        <v>358</v>
      </c>
      <c r="J25" s="14">
        <v>3300</v>
      </c>
      <c r="K25" s="12">
        <f t="shared" si="3"/>
        <v>0.00030303030303030303</v>
      </c>
      <c r="L25" s="13">
        <f t="shared" si="4"/>
        <v>0.10848484848484849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 t="s">
        <v>42</v>
      </c>
      <c r="C26" s="12" t="s">
        <v>42</v>
      </c>
      <c r="D26" s="12" t="s">
        <v>42</v>
      </c>
      <c r="E26" s="12" t="s">
        <v>42</v>
      </c>
      <c r="F26" s="12" t="s">
        <v>42</v>
      </c>
      <c r="G26" s="12">
        <f t="shared" si="2"/>
        <v>2</v>
      </c>
      <c r="H26" s="12">
        <f t="shared" si="5"/>
        <v>2</v>
      </c>
      <c r="I26" s="12">
        <f t="shared" si="6"/>
        <v>2</v>
      </c>
      <c r="J26" s="14">
        <v>5500</v>
      </c>
      <c r="K26" s="12">
        <f t="shared" si="3"/>
        <v>0.0001818181818181818</v>
      </c>
      <c r="L26" s="13">
        <f t="shared" si="4"/>
        <v>0.0003636363636363636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>
        <v>34</v>
      </c>
      <c r="C27" s="12">
        <v>51</v>
      </c>
      <c r="D27" s="12">
        <v>49</v>
      </c>
      <c r="E27" s="12">
        <v>46</v>
      </c>
      <c r="F27" s="12">
        <v>29</v>
      </c>
      <c r="G27" s="12">
        <f t="shared" si="2"/>
        <v>58</v>
      </c>
      <c r="H27" s="12">
        <f t="shared" si="5"/>
        <v>47.6</v>
      </c>
      <c r="I27" s="12">
        <f t="shared" si="6"/>
        <v>52</v>
      </c>
      <c r="J27" s="14">
        <v>5500</v>
      </c>
      <c r="K27" s="12">
        <f t="shared" si="3"/>
        <v>0.0001818181818181818</v>
      </c>
      <c r="L27" s="13">
        <f t="shared" si="4"/>
        <v>0.009454545454545453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>
        <v>38</v>
      </c>
      <c r="C28" s="12">
        <v>58</v>
      </c>
      <c r="D28" s="12">
        <v>53</v>
      </c>
      <c r="E28" s="12">
        <v>54</v>
      </c>
      <c r="F28" s="12">
        <v>31</v>
      </c>
      <c r="G28" s="12">
        <f t="shared" si="2"/>
        <v>62</v>
      </c>
      <c r="H28" s="12">
        <f t="shared" si="5"/>
        <v>53</v>
      </c>
      <c r="I28" s="12">
        <f t="shared" si="6"/>
        <v>58</v>
      </c>
      <c r="J28" s="14">
        <v>5500</v>
      </c>
      <c r="K28" s="12">
        <f t="shared" si="3"/>
        <v>0.0001818181818181818</v>
      </c>
      <c r="L28" s="13">
        <f t="shared" si="4"/>
        <v>0.010545454545454545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2">
        <v>18</v>
      </c>
      <c r="C29" s="12">
        <v>28</v>
      </c>
      <c r="D29" s="12">
        <v>26</v>
      </c>
      <c r="E29" s="12">
        <v>24</v>
      </c>
      <c r="F29" s="12">
        <v>16</v>
      </c>
      <c r="G29" s="12">
        <f t="shared" si="2"/>
        <v>32</v>
      </c>
      <c r="H29" s="12">
        <f t="shared" si="5"/>
        <v>25.6</v>
      </c>
      <c r="I29" s="12">
        <f t="shared" si="6"/>
        <v>28</v>
      </c>
      <c r="J29" s="14">
        <v>5500</v>
      </c>
      <c r="K29" s="12">
        <f t="shared" si="3"/>
        <v>0.0001818181818181818</v>
      </c>
      <c r="L29" s="13">
        <f t="shared" si="4"/>
        <v>0.00509090909090909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2"/>
      <c r="C30" s="12"/>
      <c r="D30" s="12"/>
      <c r="E30" s="12"/>
      <c r="F30" s="12">
        <v>0</v>
      </c>
      <c r="G30" s="12">
        <f t="shared" si="2"/>
        <v>0</v>
      </c>
      <c r="H30" s="12">
        <f t="shared" si="5"/>
        <v>0</v>
      </c>
      <c r="I30" s="12">
        <f t="shared" si="6"/>
        <v>0</v>
      </c>
      <c r="J30" s="14">
        <v>300</v>
      </c>
      <c r="K30" s="12">
        <f t="shared" si="3"/>
        <v>0.0033333333333333335</v>
      </c>
      <c r="L30" s="13">
        <f t="shared" si="4"/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2">
        <v>1</v>
      </c>
      <c r="C31" s="12">
        <v>7</v>
      </c>
      <c r="D31" s="12">
        <v>1</v>
      </c>
      <c r="E31" s="12">
        <v>8</v>
      </c>
      <c r="F31" s="12">
        <v>3</v>
      </c>
      <c r="G31" s="12">
        <f t="shared" si="2"/>
        <v>6</v>
      </c>
      <c r="H31" s="12">
        <f t="shared" si="5"/>
        <v>4.6</v>
      </c>
      <c r="I31" s="12">
        <f t="shared" si="6"/>
        <v>7</v>
      </c>
      <c r="J31" s="14">
        <v>900</v>
      </c>
      <c r="K31" s="12">
        <f t="shared" si="3"/>
        <v>0.0011111111111111111</v>
      </c>
      <c r="L31" s="13">
        <f t="shared" si="4"/>
        <v>0.0077777777777777776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2"/>
      <c r="C32" s="12"/>
      <c r="D32" s="12"/>
      <c r="E32" s="12"/>
      <c r="F32" s="12">
        <v>0</v>
      </c>
      <c r="G32" s="12">
        <f t="shared" si="2"/>
        <v>0</v>
      </c>
      <c r="H32" s="12">
        <f t="shared" si="5"/>
        <v>0</v>
      </c>
      <c r="I32" s="12">
        <f t="shared" si="6"/>
        <v>0</v>
      </c>
      <c r="J32" s="12">
        <v>700</v>
      </c>
      <c r="K32" s="12">
        <f t="shared" si="3"/>
        <v>0.0014285714285714286</v>
      </c>
      <c r="L32" s="13">
        <f t="shared" si="4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>
        <v>25</v>
      </c>
      <c r="C33" s="12">
        <v>19</v>
      </c>
      <c r="D33" s="12">
        <v>14</v>
      </c>
      <c r="E33" s="12">
        <v>35</v>
      </c>
      <c r="F33" s="12">
        <v>9</v>
      </c>
      <c r="G33" s="12">
        <f t="shared" si="2"/>
        <v>18</v>
      </c>
      <c r="H33" s="12">
        <f t="shared" si="5"/>
        <v>22.2</v>
      </c>
      <c r="I33" s="12">
        <f t="shared" si="6"/>
        <v>26.5</v>
      </c>
      <c r="J33" s="12"/>
      <c r="K33" s="12"/>
      <c r="L33" s="1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2">
        <v>2386</v>
      </c>
      <c r="C34" s="12">
        <v>2082</v>
      </c>
      <c r="D34" s="12">
        <v>2603</v>
      </c>
      <c r="E34" s="12">
        <v>2739</v>
      </c>
      <c r="F34" s="12">
        <v>1298</v>
      </c>
      <c r="G34" s="12">
        <f t="shared" si="2"/>
        <v>2596</v>
      </c>
      <c r="H34" s="12">
        <f t="shared" si="5"/>
        <v>2481.2</v>
      </c>
      <c r="I34" s="12">
        <f t="shared" si="6"/>
        <v>2667.5</v>
      </c>
      <c r="J34" s="12"/>
      <c r="K34" s="12"/>
      <c r="L34" s="1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2">
        <v>2601</v>
      </c>
      <c r="C35" s="12">
        <v>2153</v>
      </c>
      <c r="D35" s="12">
        <v>1521</v>
      </c>
      <c r="E35" s="12">
        <v>1622</v>
      </c>
      <c r="F35" s="12">
        <v>839</v>
      </c>
      <c r="G35" s="12">
        <f t="shared" si="2"/>
        <v>1678</v>
      </c>
      <c r="H35" s="12">
        <f t="shared" si="5"/>
        <v>1915</v>
      </c>
      <c r="I35" s="12">
        <f t="shared" si="6"/>
        <v>1650</v>
      </c>
      <c r="J35" s="12"/>
      <c r="K35" s="12"/>
      <c r="L35" s="1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28</v>
      </c>
      <c r="B36" s="12">
        <v>0</v>
      </c>
      <c r="C36" s="12">
        <v>28</v>
      </c>
      <c r="D36" s="12">
        <v>31</v>
      </c>
      <c r="E36" s="12">
        <v>72</v>
      </c>
      <c r="F36" s="12">
        <v>52</v>
      </c>
      <c r="G36" s="12">
        <f t="shared" si="2"/>
        <v>104</v>
      </c>
      <c r="H36" s="12">
        <f t="shared" si="5"/>
        <v>47</v>
      </c>
      <c r="I36" s="12">
        <f t="shared" si="6"/>
        <v>88</v>
      </c>
      <c r="J36" s="12"/>
      <c r="K36" s="12"/>
      <c r="L36" s="1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43</v>
      </c>
      <c r="B37" s="12">
        <v>231</v>
      </c>
      <c r="C37" s="12">
        <v>346</v>
      </c>
      <c r="D37" s="12">
        <v>358</v>
      </c>
      <c r="E37" s="12">
        <v>377</v>
      </c>
      <c r="F37" s="12">
        <v>219</v>
      </c>
      <c r="G37" s="12">
        <f t="shared" si="2"/>
        <v>438</v>
      </c>
      <c r="H37" s="12">
        <f t="shared" si="5"/>
        <v>350</v>
      </c>
      <c r="I37" s="12">
        <f t="shared" si="6"/>
        <v>407.5</v>
      </c>
      <c r="J37" s="12"/>
      <c r="K37" s="12"/>
      <c r="L37" s="1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15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3" t="s">
        <v>46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3">
        <f>SUM(L8:L37)</f>
        <v>3.907959595959596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15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15"/>
      <c r="B41" s="16" t="s">
        <v>29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15"/>
      <c r="B42" s="16" t="s">
        <v>35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1" t="s">
        <v>47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3" t="s">
        <v>48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2">
        <v>-0.07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3" t="s">
        <v>49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3">
        <f>SUM(L39:L46)</f>
        <v>3.837959595959596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2002-07-19T09:24:08Z</cp:lastPrinted>
  <dcterms:created xsi:type="dcterms:W3CDTF">2002-07-04T12:53:46Z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